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10" yWindow="3180" windowWidth="15585" windowHeight="12045"/>
  </bookViews>
  <sheets>
    <sheet name="Thermometer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B26" i="3" s="1"/>
  <c r="B46" i="3"/>
  <c r="B17" i="3"/>
  <c r="B18" i="3" s="1"/>
  <c r="B13" i="3"/>
  <c r="B11" i="3"/>
  <c r="B39" i="3" s="1"/>
  <c r="B27" i="3" l="1"/>
  <c r="B50" i="3"/>
  <c r="B23" i="3"/>
  <c r="C24" i="3" s="1"/>
  <c r="B44" i="3"/>
  <c r="B21" i="3"/>
  <c r="B28" i="3"/>
  <c r="B29" i="3" s="1"/>
  <c r="B20" i="3"/>
  <c r="B30" i="3" l="1"/>
  <c r="B31" i="3" s="1"/>
  <c r="B45" i="3"/>
  <c r="B47" i="3"/>
  <c r="B48" i="3"/>
  <c r="B51" i="3"/>
  <c r="B49" i="3"/>
</calcChain>
</file>

<file path=xl/sharedStrings.xml><?xml version="1.0" encoding="utf-8"?>
<sst xmlns="http://schemas.openxmlformats.org/spreadsheetml/2006/main" count="54" uniqueCount="53">
  <si>
    <t>Package</t>
  </si>
  <si>
    <t xml:space="preserve">Carton Gross Weight, kg  </t>
  </si>
  <si>
    <t>Carton dimensions,cm</t>
  </si>
  <si>
    <t>Carton Volume, CBM</t>
  </si>
  <si>
    <t xml:space="preserve">Quote </t>
  </si>
  <si>
    <t>Order Quantity, pcs:</t>
  </si>
  <si>
    <t>Total Volume, CBM</t>
  </si>
  <si>
    <t>Total weight, kg</t>
  </si>
  <si>
    <t>Shipping by Air</t>
  </si>
  <si>
    <t>Cartons</t>
  </si>
  <si>
    <t>Airfreight per Carton, (USD)</t>
  </si>
  <si>
    <t>Total Value CNF, (USD)</t>
  </si>
  <si>
    <t>Shipping by sea : one 40FT Container Loading</t>
  </si>
  <si>
    <t>Quantity 40FT Containers per order</t>
  </si>
  <si>
    <t>Terms of Trade TBA</t>
  </si>
  <si>
    <t>Deposit with Purchase Order</t>
  </si>
  <si>
    <t>Balance before shipping</t>
  </si>
  <si>
    <t>Subject to change and prior sale</t>
  </si>
  <si>
    <t>QTY boxes per Carton</t>
  </si>
  <si>
    <t>QTY pcs per Carton, pcs</t>
  </si>
  <si>
    <t>Order Quantity Cartons</t>
  </si>
  <si>
    <t>Airfreight  per kg, (USD)</t>
  </si>
  <si>
    <t>Airfreight per piece, (USD)</t>
  </si>
  <si>
    <t>Total Freight  charges, (USD)</t>
  </si>
  <si>
    <t>CNF per piece,(USD)</t>
  </si>
  <si>
    <t>EXCHANGE RATE</t>
  </si>
  <si>
    <t>CNF Australia by Air /piece          (AUD)</t>
  </si>
  <si>
    <t>1 AUD=</t>
  </si>
  <si>
    <t>USD</t>
  </si>
  <si>
    <t>Quantity pieces per 40FT Container</t>
  </si>
  <si>
    <t>Ocean freight charges per 40FT Container</t>
  </si>
  <si>
    <t>Inland cost export country per 40FT Container</t>
  </si>
  <si>
    <t>Inland cost import country per 40FT Container</t>
  </si>
  <si>
    <t>Quantity pieces per order</t>
  </si>
  <si>
    <t>Value  EXW per order, (USD)</t>
  </si>
  <si>
    <t>Ocean freight per order, (USD)</t>
  </si>
  <si>
    <t>Inland cost export country per order,(USD)</t>
  </si>
  <si>
    <t>Insurance per order (% of EXW value),(USD)</t>
  </si>
  <si>
    <t>Inland cost  import country per order, (USD)</t>
  </si>
  <si>
    <t>Customs per order (% of EXW value),(USD)</t>
  </si>
  <si>
    <t>Chargeable  weight per Carton, kg</t>
  </si>
  <si>
    <t>QTY pcs per box/bag</t>
  </si>
  <si>
    <t>Order Quantity boxes/bags</t>
  </si>
  <si>
    <t>Inland cost Australia</t>
  </si>
  <si>
    <t>Storage</t>
  </si>
  <si>
    <t>TGA Registration</t>
  </si>
  <si>
    <t>Prepaid GST</t>
  </si>
  <si>
    <t>Customs clearance</t>
  </si>
  <si>
    <t>Thermometer Kit</t>
  </si>
  <si>
    <t>https://www.accessdata.fda.gov/scripts/cdrh/cfdocs/cfRL/rl.cfm</t>
  </si>
  <si>
    <t xml:space="preserve">Certificates &amp; Standards: </t>
  </si>
  <si>
    <t>Item Brand: Dikang</t>
  </si>
  <si>
    <t>Price per piece, EXW  Hong Kong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</si>
</sst>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&quot;$&quot;#,##0.00;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&quot;$&quot;#,##0.00"/>
    <numFmt numFmtId="168" formatCode="#,##0_ ;\-#,##0\ "/>
    <numFmt numFmtId="169" formatCode="#,##0.00_ ;\-#,##0.00\ "/>
    <numFmt numFmtId="170" formatCode="#,##0.00;[Red]#,##0.00"/>
    <numFmt numFmtId="171" formatCode="0;[Red]0"/>
    <numFmt numFmtId="172" formatCode="&quot;$&quot;#,##0.000"/>
    <numFmt numFmtId="173" formatCode="&quot;$&quot;#,##0;[Red]&quot;$&quot;#,##0"/>
    <numFmt numFmtId="174" formatCode="&quot;$&quot;#,##0.00;[Red]&quot;$&quot;#,##0.00"/>
    <numFmt numFmtId="175" formatCode="&quot;$&quot;#,##0"/>
    <numFmt numFmtId="176" formatCode="#,##0;[Red]#,##0"/>
    <numFmt numFmtId="177" formatCode="&quot;$&quot;#,##0.000;[Red]&quot;$&quot;#,##0.000"/>
    <numFmt numFmtId="178" formatCode="#,##0.000;[Red]#,##0.000"/>
    <numFmt numFmtId="179" formatCode="#,##0.000"/>
    <numFmt numFmtId="180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7"/>
      <color rgb="FF222222"/>
      <name val="Arial"/>
      <family val="2"/>
    </font>
    <font>
      <b/>
      <sz val="18"/>
      <color rgb="FF222222"/>
      <name val="Arial"/>
      <family val="2"/>
    </font>
    <font>
      <sz val="8"/>
      <color rgb="FF222222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BEBEB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166" fontId="2" fillId="0" borderId="0" xfId="1" applyFont="1" applyAlignment="1">
      <alignment vertical="center"/>
    </xf>
    <xf numFmtId="168" fontId="2" fillId="2" borderId="3" xfId="1" applyNumberFormat="1" applyFont="1" applyFill="1" applyBorder="1" applyAlignment="1">
      <alignment horizontal="left"/>
    </xf>
    <xf numFmtId="169" fontId="2" fillId="2" borderId="3" xfId="1" applyNumberFormat="1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172" fontId="3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166" fontId="2" fillId="2" borderId="3" xfId="1" applyFont="1" applyFill="1" applyBorder="1" applyAlignment="1">
      <alignment horizontal="center" vertical="center"/>
    </xf>
    <xf numFmtId="178" fontId="2" fillId="2" borderId="3" xfId="1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 vertical="center"/>
    </xf>
    <xf numFmtId="178" fontId="2" fillId="2" borderId="0" xfId="1" applyNumberFormat="1" applyFont="1" applyFill="1" applyBorder="1" applyAlignment="1">
      <alignment horizontal="left"/>
    </xf>
    <xf numFmtId="0" fontId="4" fillId="4" borderId="8" xfId="0" applyFont="1" applyFill="1" applyBorder="1" applyAlignment="1">
      <alignment vertical="center"/>
    </xf>
    <xf numFmtId="3" fontId="4" fillId="4" borderId="9" xfId="0" applyNumberFormat="1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3" fontId="2" fillId="4" borderId="9" xfId="0" applyNumberFormat="1" applyFont="1" applyFill="1" applyBorder="1" applyAlignment="1">
      <alignment horizontal="left" vertical="center"/>
    </xf>
    <xf numFmtId="0" fontId="2" fillId="4" borderId="8" xfId="0" applyFont="1" applyFill="1" applyBorder="1" applyAlignment="1">
      <alignment vertical="center"/>
    </xf>
    <xf numFmtId="176" fontId="2" fillId="4" borderId="9" xfId="0" applyNumberFormat="1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2" fillId="0" borderId="0" xfId="0" applyFont="1"/>
    <xf numFmtId="179" fontId="2" fillId="4" borderId="9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horizontal="left" vertical="center"/>
    </xf>
    <xf numFmtId="170" fontId="2" fillId="2" borderId="0" xfId="1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66" fontId="2" fillId="2" borderId="0" xfId="1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74" fontId="5" fillId="0" borderId="0" xfId="0" applyNumberFormat="1" applyFont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left" vertical="center"/>
    </xf>
    <xf numFmtId="10" fontId="2" fillId="0" borderId="3" xfId="2" applyNumberFormat="1" applyFont="1" applyBorder="1" applyAlignment="1">
      <alignment vertical="center"/>
    </xf>
    <xf numFmtId="0" fontId="6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9" fontId="2" fillId="2" borderId="3" xfId="2" applyFont="1" applyFill="1" applyBorder="1" applyAlignment="1">
      <alignment vertical="center"/>
    </xf>
    <xf numFmtId="175" fontId="3" fillId="4" borderId="9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8" fillId="0" borderId="0" xfId="3"/>
    <xf numFmtId="0" fontId="7" fillId="3" borderId="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165" fontId="2" fillId="0" borderId="0" xfId="4" applyFont="1" applyAlignment="1">
      <alignment vertical="center"/>
    </xf>
    <xf numFmtId="3" fontId="7" fillId="5" borderId="3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175" fontId="7" fillId="5" borderId="3" xfId="0" applyNumberFormat="1" applyFont="1" applyFill="1" applyBorder="1" applyAlignment="1">
      <alignment horizontal="center" vertical="center"/>
    </xf>
    <xf numFmtId="175" fontId="2" fillId="2" borderId="0" xfId="0" applyNumberFormat="1" applyFont="1" applyFill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176" fontId="5" fillId="5" borderId="3" xfId="0" applyNumberFormat="1" applyFont="1" applyFill="1" applyBorder="1" applyAlignment="1">
      <alignment horizontal="center" vertical="center"/>
    </xf>
    <xf numFmtId="175" fontId="5" fillId="5" borderId="3" xfId="0" applyNumberFormat="1" applyFont="1" applyFill="1" applyBorder="1" applyAlignment="1">
      <alignment horizontal="center" vertical="center"/>
    </xf>
    <xf numFmtId="175" fontId="6" fillId="5" borderId="3" xfId="0" applyNumberFormat="1" applyFont="1" applyFill="1" applyBorder="1" applyAlignment="1">
      <alignment horizontal="center" vertical="center"/>
    </xf>
    <xf numFmtId="167" fontId="3" fillId="5" borderId="3" xfId="0" applyNumberFormat="1" applyFont="1" applyFill="1" applyBorder="1" applyAlignment="1">
      <alignment horizontal="center" vertical="center"/>
    </xf>
    <xf numFmtId="172" fontId="3" fillId="5" borderId="3" xfId="0" applyNumberFormat="1" applyFont="1" applyFill="1" applyBorder="1" applyAlignment="1">
      <alignment horizontal="center" vertical="center"/>
    </xf>
    <xf numFmtId="180" fontId="4" fillId="5" borderId="3" xfId="0" applyNumberFormat="1" applyFont="1" applyFill="1" applyBorder="1" applyAlignment="1">
      <alignment horizontal="center" vertical="center"/>
    </xf>
    <xf numFmtId="171" fontId="5" fillId="3" borderId="3" xfId="0" applyNumberFormat="1" applyFont="1" applyFill="1" applyBorder="1" applyAlignment="1">
      <alignment horizontal="center" vertical="center"/>
    </xf>
    <xf numFmtId="169" fontId="5" fillId="3" borderId="3" xfId="1" applyNumberFormat="1" applyFont="1" applyFill="1" applyBorder="1" applyAlignment="1">
      <alignment horizontal="center"/>
    </xf>
    <xf numFmtId="167" fontId="6" fillId="6" borderId="3" xfId="0" applyNumberFormat="1" applyFont="1" applyFill="1" applyBorder="1" applyAlignment="1">
      <alignment horizontal="center" vertical="center"/>
    </xf>
    <xf numFmtId="167" fontId="5" fillId="3" borderId="3" xfId="0" applyNumberFormat="1" applyFont="1" applyFill="1" applyBorder="1" applyAlignment="1">
      <alignment horizontal="center" vertical="center"/>
    </xf>
    <xf numFmtId="172" fontId="5" fillId="3" borderId="3" xfId="0" applyNumberFormat="1" applyFont="1" applyFill="1" applyBorder="1" applyAlignment="1">
      <alignment horizontal="center" vertical="center"/>
    </xf>
    <xf numFmtId="173" fontId="5" fillId="3" borderId="3" xfId="0" applyNumberFormat="1" applyFont="1" applyFill="1" applyBorder="1" applyAlignment="1">
      <alignment horizontal="center" vertical="center"/>
    </xf>
    <xf numFmtId="173" fontId="6" fillId="3" borderId="3" xfId="0" applyNumberFormat="1" applyFont="1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horizontal="center" vertical="center"/>
    </xf>
    <xf numFmtId="180" fontId="6" fillId="3" borderId="3" xfId="0" applyNumberFormat="1" applyFont="1" applyFill="1" applyBorder="1" applyAlignment="1">
      <alignment horizontal="center" vertical="center"/>
    </xf>
    <xf numFmtId="179" fontId="5" fillId="3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138112</xdr:colOff>
      <xdr:row>0</xdr:row>
      <xdr:rowOff>133350</xdr:rowOff>
    </xdr:from>
    <xdr:to>
      <xdr:col>12</xdr:col>
      <xdr:colOff>513823</xdr:colOff>
      <xdr:row>24</xdr:row>
      <xdr:rowOff>135100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24F41AE4-F455-4381-A1E0-5DB3E94C6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133350"/>
          <a:ext cx="6372226" cy="432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cessdata.fda.gov/scripts/cdrh/cfdocs/cfRL/rl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="90" zoomScaleNormal="90" workbookViewId="0">
      <selection activeCell="T17" sqref="T17"/>
    </sheetView>
  </sheetViews>
  <sheetFormatPr defaultColWidth="9.140625" defaultRowHeight="12.75" outlineLevelRow="1" x14ac:dyDescent="0.25"/>
  <cols>
    <col min="1" max="1" width="42.85546875" style="1" customWidth="1"/>
    <col min="2" max="2" width="12.140625" style="2" customWidth="1"/>
    <col min="3" max="3" width="10" style="1" bestFit="1" customWidth="1"/>
    <col min="4" max="4" width="6.5703125" style="1" customWidth="1"/>
    <col min="5" max="5" width="7.42578125" style="1" customWidth="1"/>
    <col min="6" max="6" width="13.140625" style="1" customWidth="1"/>
    <col min="7" max="7" width="15.42578125" style="1" customWidth="1"/>
    <col min="8" max="8" width="14.140625" style="1" customWidth="1"/>
    <col min="9" max="9" width="13.7109375" style="1" customWidth="1"/>
    <col min="10" max="16384" width="9.140625" style="1"/>
  </cols>
  <sheetData>
    <row r="1" spans="1:8" ht="13.5" thickBot="1" x14ac:dyDescent="0.3">
      <c r="A1" s="94" t="s">
        <v>48</v>
      </c>
      <c r="B1" s="95"/>
      <c r="C1" s="5"/>
      <c r="D1" s="5"/>
    </row>
    <row r="2" spans="1:8" ht="18" customHeight="1" x14ac:dyDescent="0.25">
      <c r="A2" s="96" t="s">
        <v>51</v>
      </c>
      <c r="B2" s="96"/>
    </row>
    <row r="3" spans="1:8" ht="31.5" customHeight="1" x14ac:dyDescent="0.25">
      <c r="A3" s="102"/>
      <c r="B3" s="102"/>
    </row>
    <row r="4" spans="1:8" ht="15.75" customHeight="1" x14ac:dyDescent="0.2">
      <c r="A4" s="97" t="s">
        <v>50</v>
      </c>
      <c r="B4" s="97"/>
    </row>
    <row r="5" spans="1:8" ht="16.5" customHeight="1" x14ac:dyDescent="0.25">
      <c r="A5" s="62" t="s">
        <v>49</v>
      </c>
    </row>
    <row r="6" spans="1:8" x14ac:dyDescent="0.25">
      <c r="A6" s="98"/>
      <c r="B6" s="98"/>
    </row>
    <row r="7" spans="1:8" x14ac:dyDescent="0.25">
      <c r="A7" s="21" t="s">
        <v>52</v>
      </c>
      <c r="B7" s="22">
        <v>6.95</v>
      </c>
      <c r="C7" s="3"/>
      <c r="D7" s="3"/>
      <c r="F7" s="3"/>
    </row>
    <row r="8" spans="1:8" x14ac:dyDescent="0.25">
      <c r="A8" s="23" t="s">
        <v>0</v>
      </c>
      <c r="B8" s="24"/>
      <c r="C8" s="3"/>
      <c r="D8" s="3"/>
    </row>
    <row r="9" spans="1:8" x14ac:dyDescent="0.25">
      <c r="A9" s="11" t="s">
        <v>41</v>
      </c>
      <c r="B9" s="6">
        <v>1</v>
      </c>
      <c r="C9" s="3"/>
      <c r="D9" s="3"/>
    </row>
    <row r="10" spans="1:8" x14ac:dyDescent="0.25">
      <c r="A10" s="11" t="s">
        <v>18</v>
      </c>
      <c r="B10" s="6">
        <v>30</v>
      </c>
      <c r="C10" s="3"/>
      <c r="D10" s="3"/>
      <c r="H10" s="7"/>
    </row>
    <row r="11" spans="1:8" x14ac:dyDescent="0.2">
      <c r="A11" s="6" t="s">
        <v>19</v>
      </c>
      <c r="B11" s="8">
        <f>B9*B10</f>
        <v>30</v>
      </c>
      <c r="C11" s="3"/>
      <c r="D11" s="3"/>
    </row>
    <row r="12" spans="1:8" x14ac:dyDescent="0.2">
      <c r="A12" s="6" t="s">
        <v>1</v>
      </c>
      <c r="B12" s="9">
        <v>5</v>
      </c>
      <c r="C12" s="99" t="s">
        <v>2</v>
      </c>
      <c r="D12" s="99"/>
      <c r="E12" s="99"/>
    </row>
    <row r="13" spans="1:8" x14ac:dyDescent="0.2">
      <c r="A13" s="6" t="s">
        <v>3</v>
      </c>
      <c r="B13" s="25">
        <f>C13*D13*E13/1000000</f>
        <v>3.8628000000000003E-2</v>
      </c>
      <c r="C13" s="14">
        <v>37</v>
      </c>
      <c r="D13" s="14">
        <v>29</v>
      </c>
      <c r="E13" s="10">
        <v>36</v>
      </c>
    </row>
    <row r="14" spans="1:8" ht="13.5" thickBot="1" x14ac:dyDescent="0.25">
      <c r="A14" s="26"/>
      <c r="B14" s="27"/>
      <c r="C14" s="4"/>
      <c r="D14" s="4"/>
      <c r="E14" s="2"/>
    </row>
    <row r="15" spans="1:8" x14ac:dyDescent="0.25">
      <c r="A15" s="100" t="s">
        <v>4</v>
      </c>
      <c r="B15" s="101"/>
      <c r="C15" s="4"/>
      <c r="D15" s="4"/>
      <c r="E15" s="2"/>
    </row>
    <row r="16" spans="1:8" s="17" customFormat="1" x14ac:dyDescent="0.25">
      <c r="A16" s="28" t="s">
        <v>5</v>
      </c>
      <c r="B16" s="29">
        <v>44000</v>
      </c>
      <c r="C16" s="15"/>
      <c r="D16" s="15"/>
      <c r="E16" s="16"/>
    </row>
    <row r="17" spans="1:8" x14ac:dyDescent="0.25">
      <c r="A17" s="30" t="s">
        <v>42</v>
      </c>
      <c r="B17" s="31">
        <f>B16/B9</f>
        <v>44000</v>
      </c>
      <c r="C17" s="4"/>
      <c r="D17" s="4"/>
      <c r="E17" s="2"/>
    </row>
    <row r="18" spans="1:8" x14ac:dyDescent="0.25">
      <c r="A18" s="32" t="s">
        <v>20</v>
      </c>
      <c r="B18" s="33">
        <f>B17/B10</f>
        <v>1466.6666666666667</v>
      </c>
      <c r="C18" s="4"/>
      <c r="D18" s="4"/>
      <c r="E18" s="2"/>
    </row>
    <row r="19" spans="1:8" x14ac:dyDescent="0.2">
      <c r="A19" s="34"/>
      <c r="B19" s="56"/>
      <c r="C19" s="4"/>
      <c r="D19" s="4"/>
      <c r="E19" s="2"/>
      <c r="H19" s="35"/>
    </row>
    <row r="20" spans="1:8" x14ac:dyDescent="0.25">
      <c r="A20" s="32" t="s">
        <v>6</v>
      </c>
      <c r="B20" s="36">
        <f>B18*B13</f>
        <v>56.65440000000001</v>
      </c>
      <c r="C20" s="4"/>
      <c r="D20" s="4"/>
      <c r="E20" s="2"/>
    </row>
    <row r="21" spans="1:8" ht="13.5" thickBot="1" x14ac:dyDescent="0.3">
      <c r="A21" s="37" t="s">
        <v>7</v>
      </c>
      <c r="B21" s="38">
        <f>B18*B12</f>
        <v>7333.3333333333339</v>
      </c>
      <c r="C21" s="4"/>
      <c r="D21" s="4"/>
      <c r="E21" s="2"/>
    </row>
    <row r="22" spans="1:8" x14ac:dyDescent="0.2">
      <c r="A22" s="26"/>
      <c r="B22" s="39"/>
      <c r="C22" s="4"/>
      <c r="D22" s="4"/>
      <c r="E22" s="2"/>
    </row>
    <row r="23" spans="1:8" x14ac:dyDescent="0.25">
      <c r="A23" s="40" t="s">
        <v>8</v>
      </c>
      <c r="B23" s="82">
        <f>B18</f>
        <v>1466.6666666666667</v>
      </c>
      <c r="C23" s="41" t="s">
        <v>9</v>
      </c>
      <c r="D23" s="4"/>
      <c r="E23" s="2"/>
    </row>
    <row r="24" spans="1:8" outlineLevel="1" x14ac:dyDescent="0.2">
      <c r="A24" s="42" t="s">
        <v>40</v>
      </c>
      <c r="B24" s="83">
        <f>C13*D13*E13/6000</f>
        <v>6.4379999999999997</v>
      </c>
      <c r="C24" s="43">
        <f>B24*B23</f>
        <v>9442.4</v>
      </c>
      <c r="D24" s="43"/>
    </row>
    <row r="25" spans="1:8" outlineLevel="1" x14ac:dyDescent="0.25">
      <c r="A25" s="42" t="s">
        <v>21</v>
      </c>
      <c r="B25" s="84">
        <v>7.24</v>
      </c>
      <c r="C25" s="3"/>
      <c r="D25" s="3"/>
    </row>
    <row r="26" spans="1:8" outlineLevel="1" x14ac:dyDescent="0.25">
      <c r="A26" s="42" t="s">
        <v>10</v>
      </c>
      <c r="B26" s="85">
        <f>B24*B25</f>
        <v>46.61112</v>
      </c>
      <c r="C26" s="3"/>
      <c r="D26" s="3"/>
    </row>
    <row r="27" spans="1:8" outlineLevel="1" x14ac:dyDescent="0.25">
      <c r="A27" s="42" t="s">
        <v>22</v>
      </c>
      <c r="B27" s="86">
        <f>B26/B11</f>
        <v>1.553704</v>
      </c>
      <c r="C27" s="3"/>
      <c r="D27" s="3"/>
    </row>
    <row r="28" spans="1:8" outlineLevel="1" x14ac:dyDescent="0.25">
      <c r="A28" s="42" t="s">
        <v>23</v>
      </c>
      <c r="B28" s="87">
        <f>B18*B24*B25</f>
        <v>68362.975999999995</v>
      </c>
      <c r="C28" s="3"/>
      <c r="D28" s="3"/>
    </row>
    <row r="29" spans="1:8" outlineLevel="1" x14ac:dyDescent="0.25">
      <c r="A29" s="44" t="s">
        <v>11</v>
      </c>
      <c r="B29" s="88">
        <f>B19+B28</f>
        <v>68362.975999999995</v>
      </c>
      <c r="C29" s="3"/>
      <c r="D29" s="3"/>
    </row>
    <row r="30" spans="1:8" outlineLevel="1" x14ac:dyDescent="0.25">
      <c r="A30" s="60" t="s">
        <v>24</v>
      </c>
      <c r="B30" s="89">
        <f>B29/B16</f>
        <v>1.553704</v>
      </c>
      <c r="C30" s="92" t="s">
        <v>25</v>
      </c>
      <c r="D30" s="92"/>
      <c r="E30" s="93"/>
      <c r="F30" s="70"/>
    </row>
    <row r="31" spans="1:8" s="13" customFormat="1" x14ac:dyDescent="0.25">
      <c r="A31" s="60" t="s">
        <v>26</v>
      </c>
      <c r="B31" s="90">
        <f>B30/D31</f>
        <v>1.553704</v>
      </c>
      <c r="C31" s="61" t="s">
        <v>27</v>
      </c>
      <c r="D31" s="18">
        <v>1</v>
      </c>
      <c r="E31" s="19" t="s">
        <v>28</v>
      </c>
    </row>
    <row r="32" spans="1:8" s="13" customFormat="1" x14ac:dyDescent="0.25">
      <c r="A32" s="40" t="s">
        <v>43</v>
      </c>
      <c r="B32" s="91">
        <v>2000</v>
      </c>
      <c r="C32" s="57"/>
      <c r="D32" s="58"/>
      <c r="E32" s="59"/>
    </row>
    <row r="33" spans="1:10" s="13" customFormat="1" x14ac:dyDescent="0.25">
      <c r="A33" s="40" t="s">
        <v>45</v>
      </c>
      <c r="B33" s="91">
        <v>0</v>
      </c>
      <c r="C33" s="57"/>
      <c r="D33" s="58"/>
      <c r="E33" s="59"/>
    </row>
    <row r="34" spans="1:10" s="13" customFormat="1" x14ac:dyDescent="0.25">
      <c r="A34" s="40" t="s">
        <v>46</v>
      </c>
      <c r="B34" s="91"/>
      <c r="C34" s="57"/>
      <c r="D34" s="58"/>
      <c r="E34" s="59"/>
    </row>
    <row r="35" spans="1:10" s="13" customFormat="1" x14ac:dyDescent="0.25">
      <c r="A35" s="40" t="s">
        <v>47</v>
      </c>
      <c r="B35" s="91"/>
      <c r="C35" s="57"/>
      <c r="D35" s="58"/>
      <c r="E35" s="59"/>
    </row>
    <row r="36" spans="1:10" s="13" customFormat="1" ht="15" x14ac:dyDescent="0.25">
      <c r="A36" s="40" t="s">
        <v>44</v>
      </c>
      <c r="B36" s="91"/>
      <c r="C36" s="57"/>
      <c r="D36" s="58"/>
      <c r="E36" s="59"/>
      <c r="G36" s="64"/>
      <c r="H36"/>
      <c r="I36"/>
    </row>
    <row r="37" spans="1:10" ht="23.25" outlineLevel="1" x14ac:dyDescent="0.25">
      <c r="A37" s="45"/>
      <c r="B37" s="46"/>
      <c r="G37" s="65"/>
      <c r="H37"/>
      <c r="I37"/>
      <c r="J37" s="13"/>
    </row>
    <row r="38" spans="1:10" ht="15" x14ac:dyDescent="0.25">
      <c r="A38" s="47" t="s">
        <v>12</v>
      </c>
      <c r="B38" s="71">
        <v>1400</v>
      </c>
      <c r="C38" s="63" t="s">
        <v>9</v>
      </c>
      <c r="G38" s="66"/>
      <c r="H38"/>
      <c r="I38"/>
      <c r="J38" s="13"/>
    </row>
    <row r="39" spans="1:10" ht="15.75" thickBot="1" x14ac:dyDescent="0.3">
      <c r="A39" s="47" t="s">
        <v>29</v>
      </c>
      <c r="B39" s="72">
        <f>B38*B11</f>
        <v>42000</v>
      </c>
      <c r="C39" s="3"/>
      <c r="G39" s="67"/>
      <c r="H39" s="67"/>
      <c r="I39" s="67"/>
      <c r="J39" s="13"/>
    </row>
    <row r="40" spans="1:10" ht="15" thickBot="1" x14ac:dyDescent="0.3">
      <c r="A40" s="47" t="s">
        <v>30</v>
      </c>
      <c r="B40" s="73">
        <v>4000</v>
      </c>
      <c r="G40" s="68"/>
      <c r="H40" s="68"/>
      <c r="I40" s="68"/>
    </row>
    <row r="41" spans="1:10" ht="15.75" thickBot="1" x14ac:dyDescent="0.3">
      <c r="A41" s="47" t="s">
        <v>31</v>
      </c>
      <c r="B41" s="73">
        <v>1000</v>
      </c>
      <c r="G41" s="68"/>
      <c r="H41" s="69"/>
      <c r="I41" s="68"/>
    </row>
    <row r="42" spans="1:10" ht="15" thickBot="1" x14ac:dyDescent="0.3">
      <c r="A42" s="47" t="s">
        <v>32</v>
      </c>
      <c r="B42" s="73">
        <v>1000</v>
      </c>
      <c r="G42" s="68"/>
      <c r="H42" s="68"/>
      <c r="I42" s="68"/>
    </row>
    <row r="43" spans="1:10" s="3" customFormat="1" ht="15" thickBot="1" x14ac:dyDescent="0.3">
      <c r="B43" s="74"/>
      <c r="G43" s="68"/>
      <c r="H43" s="68"/>
      <c r="I43" s="68"/>
      <c r="J43" s="1"/>
    </row>
    <row r="44" spans="1:10" x14ac:dyDescent="0.25">
      <c r="A44" s="47" t="s">
        <v>13</v>
      </c>
      <c r="B44" s="75">
        <f>B18/B38</f>
        <v>1.0476190476190477</v>
      </c>
      <c r="C44" s="2"/>
      <c r="D44" s="2"/>
    </row>
    <row r="45" spans="1:10" x14ac:dyDescent="0.25">
      <c r="A45" s="48" t="s">
        <v>33</v>
      </c>
      <c r="B45" s="76">
        <f>B44*B39</f>
        <v>44000</v>
      </c>
    </row>
    <row r="46" spans="1:10" x14ac:dyDescent="0.25">
      <c r="A46" s="49" t="s">
        <v>34</v>
      </c>
      <c r="B46" s="77">
        <f>B19</f>
        <v>0</v>
      </c>
    </row>
    <row r="47" spans="1:10" x14ac:dyDescent="0.25">
      <c r="A47" s="49" t="s">
        <v>35</v>
      </c>
      <c r="B47" s="77">
        <f>B40*B44</f>
        <v>4190.4761904761908</v>
      </c>
    </row>
    <row r="48" spans="1:10" x14ac:dyDescent="0.25">
      <c r="A48" s="49" t="s">
        <v>36</v>
      </c>
      <c r="B48" s="77">
        <f>B41*B44</f>
        <v>1047.6190476190477</v>
      </c>
    </row>
    <row r="49" spans="1:5" x14ac:dyDescent="0.25">
      <c r="A49" s="49" t="s">
        <v>37</v>
      </c>
      <c r="B49" s="77">
        <f>B46*C49*B44</f>
        <v>0</v>
      </c>
      <c r="C49" s="50">
        <v>0</v>
      </c>
    </row>
    <row r="50" spans="1:5" x14ac:dyDescent="0.25">
      <c r="A50" s="49" t="s">
        <v>39</v>
      </c>
      <c r="B50" s="77">
        <f>B46*C50</f>
        <v>0</v>
      </c>
      <c r="C50" s="50">
        <v>0</v>
      </c>
    </row>
    <row r="51" spans="1:5" x14ac:dyDescent="0.25">
      <c r="A51" s="49" t="s">
        <v>38</v>
      </c>
      <c r="B51" s="77">
        <f>B42*B44</f>
        <v>1047.6190476190477</v>
      </c>
    </row>
    <row r="52" spans="1:5" s="17" customFormat="1" x14ac:dyDescent="0.25">
      <c r="A52" s="51"/>
      <c r="B52" s="78"/>
    </row>
    <row r="53" spans="1:5" s="17" customFormat="1" x14ac:dyDescent="0.25">
      <c r="A53" s="52"/>
      <c r="B53" s="79"/>
    </row>
    <row r="54" spans="1:5" s="17" customFormat="1" x14ac:dyDescent="0.25">
      <c r="A54" s="52"/>
      <c r="B54" s="80"/>
      <c r="C54" s="92"/>
      <c r="D54" s="92"/>
      <c r="E54" s="93"/>
    </row>
    <row r="55" spans="1:5" s="13" customFormat="1" x14ac:dyDescent="0.25">
      <c r="A55" s="53"/>
      <c r="B55" s="81"/>
      <c r="C55" s="54"/>
      <c r="D55" s="18"/>
      <c r="E55" s="20"/>
    </row>
    <row r="57" spans="1:5" x14ac:dyDescent="0.25">
      <c r="A57" s="5" t="s">
        <v>14</v>
      </c>
    </row>
    <row r="58" spans="1:5" x14ac:dyDescent="0.25">
      <c r="A58" s="11" t="s">
        <v>15</v>
      </c>
      <c r="B58" s="12"/>
      <c r="C58" s="55"/>
    </row>
    <row r="59" spans="1:5" x14ac:dyDescent="0.25">
      <c r="A59" s="11" t="s">
        <v>16</v>
      </c>
      <c r="B59" s="12"/>
      <c r="C59" s="55"/>
    </row>
    <row r="60" spans="1:5" x14ac:dyDescent="0.25">
      <c r="A60" s="13" t="s">
        <v>17</v>
      </c>
    </row>
  </sheetData>
  <mergeCells count="9">
    <mergeCell ref="C30:E30"/>
    <mergeCell ref="C54:E54"/>
    <mergeCell ref="A1:B1"/>
    <mergeCell ref="A2:B2"/>
    <mergeCell ref="A4:B4"/>
    <mergeCell ref="A6:B6"/>
    <mergeCell ref="C12:E12"/>
    <mergeCell ref="A15:B15"/>
    <mergeCell ref="A3:B3"/>
  </mergeCells>
  <hyperlinks>
    <hyperlink ref="A5" r:id="rId1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D462EE4E34E04C90B96DD6F432E6AE" ma:contentTypeVersion="13" ma:contentTypeDescription="Create a new document." ma:contentTypeScope="" ma:versionID="0e8c2028326e85a598af7dd4713d2043">
  <xsd:schema xmlns:xsd="http://www.w3.org/2001/XMLSchema" xmlns:xs="http://www.w3.org/2001/XMLSchema" xmlns:p="http://schemas.microsoft.com/office/2006/metadata/properties" xmlns:ns3="ef9e4964-e8ed-4711-bdf0-2dc3aaa46272" xmlns:ns4="64dfc386-9760-443f-93c0-f9f446e78d3b" targetNamespace="http://schemas.microsoft.com/office/2006/metadata/properties" ma:root="true" ma:fieldsID="642543c93d00c6093d40e0c072df2fed" ns3:_="" ns4:_="">
    <xsd:import namespace="ef9e4964-e8ed-4711-bdf0-2dc3aaa46272"/>
    <xsd:import namespace="64dfc386-9760-443f-93c0-f9f446e78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e4964-e8ed-4711-bdf0-2dc3aaa46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fc386-9760-443f-93c0-f9f446e78d3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518FF2-CF62-4E39-A54F-31D6609B5E3F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ef9e4964-e8ed-4711-bdf0-2dc3aaa46272"/>
    <ds:schemaRef ds:uri="http://schemas.openxmlformats.org/package/2006/metadata/core-properties"/>
    <ds:schemaRef ds:uri="64dfc386-9760-443f-93c0-f9f446e78d3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BE170-CC4E-48E3-B3B2-251A87510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221D62-BE38-4253-BD37-904FB3775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e4964-e8ed-4711-bdf0-2dc3aaa46272"/>
    <ds:schemaRef ds:uri="64dfc386-9760-443f-93c0-f9f446e78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Thermometer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2020-08-17T02:44:08Z</cp:lastPrinted>
  <dcterms:created xsi:type="dcterms:W3CDTF">2020-07-19T07:43:17Z</dcterms:created>
  <dcterms:modified xsi:type="dcterms:W3CDTF">2020-09-05T08:38:59Z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0x01010046D462EE4E34E04C90B96DD6F432E6AE</vt:lpwstr>
  </property>
</Properties>
</file>